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<sst xmlns="http://schemas.openxmlformats.org/spreadsheetml/2006/main" count="83" uniqueCount="59">
  <si>
    <t xml:space="preserve">     PROGRESS TRACKER</t>
  </si>
  <si>
    <t>COMMUNITY</t>
  </si>
  <si>
    <t>Fresno/Madera County CoC</t>
  </si>
  <si>
    <t>Population Focus</t>
  </si>
  <si>
    <t>Veteran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</si>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</sst>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487737128"/>
        <c:axId val="427808622"/>
      </c:lineChart>
      <c:catAx>
        <c:axId val="1487737128"/>
        <c:scaling>
          <c:orientation val="minMax"/>
        </c:scaling>
        <c:delete val="0"/>
        <c:axPos val="b"/>
        <c:crossAx val="427808622"/>
      </c:catAx>
      <c:valAx>
        <c:axId val="42780862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8773712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44166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23">
        <f>Data!C2</f>
        <v>114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114.0</v>
      </c>
      <c r="E12" s="19"/>
      <c r="F12" s="17" t="s">
        <v>10</v>
      </c>
      <c r="G12" s="23">
        <f>Data!D2</f>
        <v>8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18">
        <v>108.0</v>
      </c>
      <c r="E14" s="19"/>
      <c r="F14" s="17" t="s">
        <v>12</v>
      </c>
      <c r="G14" s="23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Fresno/Madera County CoCVeteran</v>
      </c>
      <c r="B2" s="43">
        <f>vlookup(A2, 'Community Data Pull'!M:P, 2, FALSE)</f>
        <v>44166</v>
      </c>
      <c r="C2" s="42">
        <f>vlookup(A2, 'Community Data Pull'!M:P, 3, FALSE)</f>
        <v>114</v>
      </c>
      <c r="D2" s="42">
        <f>vlookup(A2, 'Community Data Pull'!M:P, 4, FALSE)</f>
        <v>8</v>
      </c>
      <c r="E2" s="42" t="str">
        <f>if(B2&lt;B7, "N/A", VLOOKUP(B2, B6:D17, 3, True))</f>
        <v>N/A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"&lt;=108")=1, "Yes", "No")</f>
        <v>No</v>
      </c>
      <c r="D7" s="49">
        <f t="shared" ref="D7:D17" si="1">if(C7="Yes", if(C7=C6, D6+1, 1), 0)</f>
        <v>0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"&lt;=108")=1, "Yes", "No")</f>
        <v>No</v>
      </c>
      <c r="D8" s="49">
        <f t="shared" si="1"/>
        <v>0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"&lt;=108")=1, "Yes", "No")</f>
        <v>No</v>
      </c>
      <c r="D9" s="49">
        <f t="shared" si="1"/>
        <v>0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"&lt;=108")=1, "Yes", "No")</f>
        <v>No</v>
      </c>
      <c r="D10" s="49">
        <f t="shared" si="1"/>
        <v>0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"&lt;=108")=1,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"&lt;=108")=1,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"&lt;=108")=1,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"&lt;=108")=1,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"&lt;=108")=1,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"&lt;=108")=1,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"&lt;=108")=1,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/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24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25</v>
      </c>
      <c r="C5" s="113"/>
      <c r="D5" s="114"/>
      <c r="E5" s="112" t="s">
        <v>26</v>
      </c>
      <c r="F5" s="113"/>
      <c r="G5" s="114"/>
      <c r="H5" s="112" t="s">
        <v>27</v>
      </c>
      <c r="I5" s="113"/>
      <c r="J5" s="115"/>
      <c r="K5" s="112" t="s">
        <v>28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29</v>
      </c>
      <c r="C9" s="113"/>
      <c r="D9" s="114"/>
      <c r="E9" s="112" t="s">
        <v>29</v>
      </c>
      <c r="F9" s="113"/>
      <c r="G9" s="114"/>
      <c r="H9" s="112" t="s">
        <v>29</v>
      </c>
      <c r="I9" s="113"/>
      <c r="J9" s="115"/>
      <c r="K9" s="112" t="s">
        <v>29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30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31</v>
      </c>
      <c r="C4" s="125"/>
      <c r="D4" s="126" t="s">
        <v>32</v>
      </c>
      <c r="E4" s="126" t="s">
        <v>33</v>
      </c>
      <c r="F4" s="124" t="s">
        <v>34</v>
      </c>
      <c r="G4" s="127"/>
      <c r="H4" s="127"/>
      <c r="I4" s="125"/>
      <c r="J4" s="123"/>
      <c r="K4" s="128" t="s">
        <v>35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36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37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38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39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40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41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42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43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44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45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46</v>
      </c>
      <c r="M17" s="123"/>
      <c r="N17" s="123"/>
    </row>
    <row r="18">
      <c r="A18" s="121"/>
      <c r="B18" s="124" t="s">
        <v>47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14</v>
      </c>
      <c r="C19" s="149" t="s">
        <v>48</v>
      </c>
      <c r="D19" s="148" t="s">
        <v>49</v>
      </c>
      <c r="E19" s="150" t="s">
        <v>50</v>
      </c>
      <c r="F19" s="125"/>
      <c r="G19" s="121"/>
      <c r="H19" s="123"/>
      <c r="I19" s="123"/>
      <c r="J19" s="123"/>
      <c r="K19" s="123"/>
      <c r="L19" s="147" t="s">
        <v>51</v>
      </c>
      <c r="M19" s="123"/>
      <c r="N19" s="123"/>
    </row>
    <row r="20">
      <c r="A20" s="142"/>
      <c r="B20" s="151"/>
      <c r="C20" s="152"/>
      <c r="D20" s="153"/>
      <c r="E20" s="154" t="s">
        <v>52</v>
      </c>
      <c r="F20" s="125"/>
      <c r="G20" s="121"/>
      <c r="H20" s="123"/>
      <c r="I20" s="123"/>
      <c r="J20" s="123"/>
      <c r="K20" s="123"/>
      <c r="L20" s="147" t="s">
        <v>51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51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51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51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51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51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51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51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51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51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51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51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51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51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51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53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54</v>
      </c>
      <c r="C4" s="161"/>
      <c r="D4" s="160" t="s">
        <v>55</v>
      </c>
      <c r="E4" s="162"/>
      <c r="F4" s="161"/>
      <c r="G4" s="160" t="s">
        <v>56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57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58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