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<sst xmlns="http://schemas.openxmlformats.org/spreadsheetml/2006/main" count="83" uniqueCount="59">
  <si>
    <t xml:space="preserve">     PROGRESS TRACKER</t>
  </si>
  <si>
    <t>COMMUNITY</t>
  </si>
  <si>
    <t>Fairfax County CoC</t>
  </si>
  <si>
    <t>Population Focus</t>
  </si>
  <si>
    <t>Chronic</t>
  </si>
  <si>
    <t>Last Month Reported</t>
  </si>
  <si>
    <t>Quality Data Status</t>
  </si>
  <si>
    <t>Complete</t>
  </si>
  <si>
    <t>Actively Homeless Count</t>
  </si>
  <si>
    <t>Baseline Actively Homeless Count</t>
  </si>
  <si>
    <t>Housing Placement Rate</t>
  </si>
  <si>
    <t>Improvement Median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</si>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</sst>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color theme="1"/>
      <name val="Asap Condensed"/>
    </font>
    <font>
      <sz val="11.0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8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8" numFmtId="0" xfId="0" applyAlignment="1" applyFont="1">
      <alignment horizontal="center" readingOrder="0" vertical="center"/>
    </xf>
    <xf borderId="0" fillId="0" fontId="8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4" xfId="0" applyAlignment="1" applyBorder="1" applyFont="1" applyNumberFormat="1">
      <alignment readingOrder="0"/>
    </xf>
    <xf borderId="0" fillId="5" fontId="0" numFmtId="0" xfId="0" applyFont="1"/>
    <xf borderId="25" fillId="0" fontId="2" numFmtId="0" xfId="0" applyBorder="1" applyFont="1"/>
    <xf borderId="0" fillId="0" fontId="13" numFmtId="0" xfId="0" applyFont="1"/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40" fillId="5" fontId="17" numFmtId="0" xfId="0" applyAlignment="1" applyBorder="1" applyFont="1">
      <alignment horizontal="left" readingOrder="0" shrinkToFit="0" vertical="center" wrapText="1"/>
    </xf>
    <xf borderId="41" fillId="0" fontId="5" numFmtId="0" xfId="0" applyBorder="1" applyFont="1"/>
    <xf borderId="20" fillId="0" fontId="16" numFmtId="0" xfId="0" applyBorder="1" applyFont="1"/>
    <xf borderId="42" fillId="0" fontId="5" numFmtId="0" xfId="0" applyBorder="1" applyFont="1"/>
    <xf borderId="43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4" xfId="0" applyAlignment="1" applyBorder="1" applyFont="1" applyNumberFormat="1">
      <alignment readingOrder="0" shrinkToFit="0" wrapText="1"/>
    </xf>
    <xf borderId="53" fillId="4" fontId="3" numFmtId="164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4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4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6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23860622"/>
        <c:axId val="1274288463"/>
      </c:lineChart>
      <c:catAx>
        <c:axId val="23860622"/>
        <c:scaling>
          <c:orientation val="minMax"/>
        </c:scaling>
        <c:delete val="0"/>
        <c:axPos val="b"/>
        <c:crossAx val="1274288463"/>
      </c:catAx>
      <c:valAx>
        <c:axId val="127428846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386062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8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 ht="30.75" customHeight="1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44287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23" t="s">
        <v>7</v>
      </c>
      <c r="E10" s="19"/>
      <c r="F10" s="17" t="s">
        <v>8</v>
      </c>
      <c r="G10" s="18">
        <f>Data!C2</f>
        <v>401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23">
        <v>401.0</v>
      </c>
      <c r="E12" s="19"/>
      <c r="F12" s="17" t="s">
        <v>10</v>
      </c>
      <c r="G12" s="18">
        <f>Data!D2</f>
        <v>26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23">
        <v>408.0</v>
      </c>
      <c r="E14" s="19"/>
      <c r="F14" s="17" t="s">
        <v>12</v>
      </c>
      <c r="G14" s="18">
        <f>if(D10="Complete", Data!E2, "N/A")</f>
        <v>1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13</v>
      </c>
      <c r="N1" s="29" t="s">
        <v>14</v>
      </c>
      <c r="O1" s="30" t="s">
        <v>15</v>
      </c>
      <c r="P1" s="31" t="s">
        <v>16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13</v>
      </c>
      <c r="B1" s="41" t="s">
        <v>5</v>
      </c>
      <c r="C1" s="41" t="s">
        <v>8</v>
      </c>
      <c r="D1" s="41" t="s">
        <v>16</v>
      </c>
      <c r="E1" s="41" t="s">
        <v>12</v>
      </c>
    </row>
    <row r="2">
      <c r="A2" s="42" t="str">
        <f>CONCAT('Progress Tracker'!D4,'Progress Tracker'!D8)</f>
        <v>Fairfax County CoCChronic</v>
      </c>
      <c r="B2" s="43">
        <f>vlookup(A2, 'Community Data Pull'!M:P, 2, FALSE)</f>
        <v>44287</v>
      </c>
      <c r="C2" s="42">
        <f>vlookup(A2, 'Community Data Pull'!M:P, 3, FALSE)</f>
        <v>401</v>
      </c>
      <c r="D2" s="42">
        <f>vlookup(A2, 'Community Data Pull'!M:P, 4, FALSE)</f>
        <v>26</v>
      </c>
      <c r="E2" s="42">
        <f>VLOOKUP(B2, B6:D17, 3, True)</f>
        <v>1</v>
      </c>
    </row>
    <row r="6">
      <c r="B6" s="44" t="s">
        <v>17</v>
      </c>
      <c r="C6" s="45" t="s">
        <v>18</v>
      </c>
      <c r="D6" s="46" t="s">
        <v>19</v>
      </c>
    </row>
    <row r="7">
      <c r="B7" s="47">
        <v>44197.0</v>
      </c>
      <c r="C7" s="48" t="str">
        <f>if(countifs('Community Data Pull'!M:M, A2, 'Community Data Pull'!C:C, "&gt;=1/1/2021", 'Community Data Pull'!C:C, "&lt;=1/31/2021", 'Community Data Pull'!J:J, "&lt;=408")=1, "Yes", "No")</f>
        <v>No</v>
      </c>
      <c r="D7" s="49">
        <f t="shared" ref="D7:D17" si="1">if(C7="Yes", if(C7=C6, D6+1, 1), 0)</f>
        <v>0</v>
      </c>
    </row>
    <row r="8">
      <c r="B8" s="47">
        <v>44228.0</v>
      </c>
      <c r="C8" s="50" t="str">
        <f>if(countifs('Community Data Pull'!M:M, A2, 'Community Data Pull'!C:C, "&gt;=2/1/2021", 'Community Data Pull'!C:C, "&lt;=2/28/2021", 'Community Data Pull'!J:J, "&lt;=408")=1, "Yes", "No")</f>
        <v>No</v>
      </c>
      <c r="D8" s="49">
        <f t="shared" si="1"/>
        <v>0</v>
      </c>
    </row>
    <row r="9">
      <c r="B9" s="47">
        <v>44256.0</v>
      </c>
      <c r="C9" s="50" t="str">
        <f>if(countifs('Community Data Pull'!M:M, A2, 'Community Data Pull'!C:C, "&gt;=3/1/2021", 'Community Data Pull'!C:C, "&lt;=3/31/2021", 'Community Data Pull'!J:J, "&lt;=408")=1, "Yes", "No")</f>
        <v>No</v>
      </c>
      <c r="D9" s="49">
        <f t="shared" si="1"/>
        <v>0</v>
      </c>
    </row>
    <row r="10">
      <c r="B10" s="47">
        <v>44287.0</v>
      </c>
      <c r="C10" s="48" t="str">
        <f>if(countifs('Community Data Pull'!M:M, A2, 'Community Data Pull'!C:C, "&gt;=4/1/2021", 'Community Data Pull'!C:C, "&lt;=4/30/2021", 'Community Data Pull'!J:J, "&lt;=408")=1, "Yes", "No")</f>
        <v>Yes</v>
      </c>
      <c r="D10" s="49">
        <f t="shared" si="1"/>
        <v>1</v>
      </c>
    </row>
    <row r="11">
      <c r="B11" s="47">
        <v>44317.0</v>
      </c>
      <c r="C11" s="50" t="str">
        <f>if(countifs('Community Data Pull'!M:M, A2, 'Community Data Pull'!C:C, "&gt;=5/1/2021", 'Community Data Pull'!C:C, "&lt;=5/31/2021", 'Community Data Pull'!J:J, "&lt;=408")=1, "Yes", "No")</f>
        <v>No</v>
      </c>
      <c r="D11" s="49">
        <f t="shared" si="1"/>
        <v>0</v>
      </c>
    </row>
    <row r="12">
      <c r="B12" s="47">
        <v>44348.0</v>
      </c>
      <c r="C12" s="50" t="str">
        <f>if(countifs('Community Data Pull'!M:M, A2, 'Community Data Pull'!C:C, "&gt;=6/1/2021", 'Community Data Pull'!C:C, "&lt;=6/30/2021", 'Community Data Pull'!J:J, "&lt;=408")=1, "Yes", "No")</f>
        <v>No</v>
      </c>
      <c r="D12" s="49">
        <f t="shared" si="1"/>
        <v>0</v>
      </c>
    </row>
    <row r="13">
      <c r="B13" s="47">
        <v>44378.0</v>
      </c>
      <c r="C13" s="50" t="str">
        <f>if(countifs('Community Data Pull'!M:M, A2, 'Community Data Pull'!C:C, "&gt;=7/1/2021", 'Community Data Pull'!C:C, "&lt;=7/31/2021", 'Community Data Pull'!J:J, "&lt;=408")=1, "Yes", "No")</f>
        <v>No</v>
      </c>
      <c r="D13" s="49">
        <f t="shared" si="1"/>
        <v>0</v>
      </c>
    </row>
    <row r="14">
      <c r="B14" s="47">
        <v>44409.0</v>
      </c>
      <c r="C14" s="50" t="str">
        <f>if(countifs('Community Data Pull'!M:M, A2, 'Community Data Pull'!C:C, "&gt;=8/1/2021", 'Community Data Pull'!C:C, "&lt;=8/31/2021", 'Community Data Pull'!J:J, "&lt;=408")=1, "Yes", "No")</f>
        <v>No</v>
      </c>
      <c r="D14" s="49">
        <f t="shared" si="1"/>
        <v>0</v>
      </c>
    </row>
    <row r="15">
      <c r="B15" s="47">
        <v>44440.0</v>
      </c>
      <c r="C15" s="50" t="str">
        <f>if(countifs('Community Data Pull'!M:M, A2, 'Community Data Pull'!C:C, "&gt;=9/1/2021", 'Community Data Pull'!C:C, "&lt;=9/30/2021", 'Community Data Pull'!J:J, "&lt;=408")=1, "Yes", "No")</f>
        <v>No</v>
      </c>
      <c r="D15" s="49">
        <f t="shared" si="1"/>
        <v>0</v>
      </c>
    </row>
    <row r="16">
      <c r="B16" s="47">
        <v>44470.0</v>
      </c>
      <c r="C16" s="50" t="str">
        <f>if(countifs('Community Data Pull'!M:M, A2, 'Community Data Pull'!C:C, "&gt;=10/1/2021", 'Community Data Pull'!C:C, "&lt;=10/31/2021", 'Community Data Pull'!J:J, "&lt;=408")=1, "Yes", "No")</f>
        <v>No</v>
      </c>
      <c r="D16" s="49">
        <f t="shared" si="1"/>
        <v>0</v>
      </c>
    </row>
    <row r="17">
      <c r="B17" s="51">
        <v>44501.0</v>
      </c>
      <c r="C17" s="52" t="str">
        <f>if(countifs('Community Data Pull'!M:M, A2, 'Community Data Pull'!C:C, "&gt;=11/1/2021", 'Community Data Pull'!C:C, "&lt;=11/30/2021", 'Community Data Pull'!J:J, "&lt;=408")=1, "Yes", "No")</f>
        <v>No</v>
      </c>
      <c r="D17" s="53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20</v>
      </c>
    </row>
    <row r="3">
      <c r="A3" s="54"/>
      <c r="B3" s="55"/>
      <c r="C3" s="55"/>
      <c r="D3" s="55"/>
      <c r="E3" s="55"/>
      <c r="F3" s="55"/>
      <c r="G3" s="56"/>
      <c r="H3" s="55"/>
      <c r="I3" s="11"/>
      <c r="J3" s="11"/>
      <c r="K3" s="3"/>
    </row>
    <row r="4">
      <c r="A4" s="57"/>
      <c r="B4" s="58" t="s">
        <v>21</v>
      </c>
      <c r="C4" s="59"/>
      <c r="D4" s="60"/>
      <c r="E4" s="61" t="s">
        <v>22</v>
      </c>
      <c r="F4" s="62"/>
      <c r="G4" s="63"/>
      <c r="H4" s="58" t="s">
        <v>23</v>
      </c>
      <c r="I4" s="59"/>
      <c r="J4" s="62"/>
      <c r="K4" s="15"/>
    </row>
    <row r="5">
      <c r="A5" s="64"/>
      <c r="B5" s="65"/>
      <c r="C5" s="66"/>
      <c r="D5" s="55"/>
      <c r="E5" s="66"/>
      <c r="F5" s="55"/>
      <c r="G5" s="56"/>
      <c r="H5" s="66"/>
      <c r="I5" s="67"/>
      <c r="J5" s="68"/>
      <c r="K5" s="3"/>
    </row>
    <row r="6">
      <c r="A6" s="54"/>
      <c r="B6" s="69"/>
      <c r="C6" s="55"/>
      <c r="D6" s="55"/>
      <c r="E6" s="55"/>
      <c r="F6" s="55"/>
      <c r="G6" s="56"/>
      <c r="H6" s="55"/>
      <c r="I6" s="11"/>
      <c r="J6" s="70"/>
      <c r="K6" s="15"/>
    </row>
    <row r="7">
      <c r="A7" s="54"/>
      <c r="B7" s="69"/>
      <c r="C7" s="71"/>
      <c r="D7" s="69"/>
      <c r="E7" s="72"/>
      <c r="F7" s="73"/>
      <c r="G7" s="74"/>
      <c r="H7" s="75"/>
      <c r="I7" s="75"/>
      <c r="J7" s="76"/>
      <c r="K7" s="15"/>
    </row>
    <row r="8">
      <c r="A8" s="77"/>
      <c r="B8" s="69"/>
      <c r="C8" s="78"/>
      <c r="D8" s="69"/>
      <c r="E8" s="79"/>
      <c r="F8" s="80"/>
      <c r="G8" s="66"/>
      <c r="H8" s="66"/>
      <c r="I8" s="66"/>
      <c r="J8" s="66"/>
      <c r="K8" s="15"/>
    </row>
    <row r="9">
      <c r="A9" s="54"/>
      <c r="B9" s="69"/>
      <c r="C9" s="78"/>
      <c r="D9" s="69"/>
      <c r="E9" s="81"/>
      <c r="F9" s="82"/>
      <c r="G9" s="74"/>
      <c r="H9" s="75"/>
      <c r="I9" s="75"/>
      <c r="J9" s="76"/>
      <c r="K9" s="15"/>
    </row>
    <row r="10">
      <c r="A10" s="54"/>
      <c r="B10" s="83"/>
      <c r="C10" s="72"/>
      <c r="D10" s="69"/>
      <c r="E10" s="84"/>
      <c r="F10" s="80"/>
      <c r="G10" s="66"/>
      <c r="H10" s="85"/>
      <c r="I10" s="85"/>
      <c r="J10" s="85"/>
      <c r="K10" s="15"/>
    </row>
    <row r="11">
      <c r="A11" s="57"/>
      <c r="B11" s="86"/>
      <c r="C11" s="87"/>
      <c r="D11" s="82"/>
      <c r="E11" s="88"/>
      <c r="F11" s="82"/>
      <c r="G11" s="74"/>
      <c r="H11" s="75"/>
      <c r="I11" s="75"/>
      <c r="J11" s="76"/>
      <c r="K11" s="15"/>
    </row>
    <row r="12">
      <c r="A12" s="57"/>
      <c r="B12" s="89"/>
      <c r="C12" s="90"/>
      <c r="D12" s="91"/>
      <c r="E12" s="92"/>
      <c r="F12" s="80"/>
      <c r="G12" s="66"/>
      <c r="H12" s="85"/>
      <c r="I12" s="85"/>
      <c r="J12" s="85"/>
      <c r="K12" s="15"/>
    </row>
    <row r="13">
      <c r="A13" s="57"/>
      <c r="B13" s="89"/>
      <c r="C13" s="90"/>
      <c r="D13" s="82"/>
      <c r="E13" s="93"/>
      <c r="F13" s="82"/>
      <c r="G13" s="74"/>
      <c r="H13" s="75"/>
      <c r="I13" s="75"/>
      <c r="J13" s="76"/>
      <c r="K13" s="15"/>
    </row>
    <row r="14">
      <c r="A14" s="94"/>
      <c r="B14" s="89"/>
      <c r="C14" s="90"/>
      <c r="D14" s="82"/>
      <c r="E14" s="79"/>
      <c r="F14" s="80"/>
      <c r="G14" s="66"/>
      <c r="H14" s="66"/>
      <c r="I14" s="66"/>
      <c r="J14" s="66"/>
      <c r="K14" s="15"/>
    </row>
    <row r="15">
      <c r="A15" s="57"/>
      <c r="B15" s="89"/>
      <c r="C15" s="90"/>
      <c r="D15" s="82"/>
      <c r="E15" s="81"/>
      <c r="F15" s="82"/>
      <c r="G15" s="74"/>
      <c r="H15" s="75"/>
      <c r="I15" s="75"/>
      <c r="J15" s="76"/>
      <c r="K15" s="15"/>
    </row>
    <row r="16">
      <c r="A16" s="57"/>
      <c r="B16" s="89"/>
      <c r="C16" s="90"/>
      <c r="D16" s="82"/>
      <c r="E16" s="84"/>
      <c r="F16" s="80"/>
      <c r="G16" s="66"/>
      <c r="H16" s="85"/>
      <c r="I16" s="85"/>
      <c r="J16" s="85"/>
      <c r="K16" s="15"/>
    </row>
    <row r="17">
      <c r="A17" s="57"/>
      <c r="B17" s="89"/>
      <c r="C17" s="90"/>
      <c r="D17" s="82"/>
      <c r="E17" s="95"/>
      <c r="F17" s="82"/>
      <c r="G17" s="74"/>
      <c r="H17" s="75"/>
      <c r="I17" s="75"/>
      <c r="J17" s="76"/>
      <c r="K17" s="15"/>
    </row>
    <row r="18">
      <c r="A18" s="57"/>
      <c r="B18" s="89"/>
      <c r="C18" s="90"/>
      <c r="D18" s="91"/>
      <c r="E18" s="96"/>
      <c r="F18" s="80"/>
      <c r="G18" s="66"/>
      <c r="H18" s="66"/>
      <c r="I18" s="66"/>
      <c r="J18" s="66"/>
      <c r="K18" s="15"/>
    </row>
    <row r="19">
      <c r="A19" s="57"/>
      <c r="B19" s="97"/>
      <c r="C19" s="98"/>
      <c r="D19" s="82"/>
      <c r="E19" s="99"/>
      <c r="F19" s="12"/>
      <c r="G19" s="74"/>
      <c r="H19" s="75"/>
      <c r="I19" s="75"/>
      <c r="J19" s="76"/>
      <c r="K19" s="15"/>
    </row>
    <row r="20">
      <c r="A20" s="54"/>
      <c r="B20" s="100"/>
      <c r="C20" s="101"/>
      <c r="D20" s="82"/>
      <c r="E20" s="79"/>
      <c r="F20" s="102"/>
      <c r="G20" s="103"/>
      <c r="H20" s="104"/>
      <c r="I20" s="67"/>
      <c r="J20" s="67"/>
      <c r="K20" s="3"/>
    </row>
    <row r="21">
      <c r="A21" s="54"/>
      <c r="B21" s="12"/>
      <c r="C21" s="105"/>
      <c r="D21" s="106"/>
      <c r="E21" s="81"/>
      <c r="F21" s="107"/>
      <c r="G21" s="74"/>
      <c r="H21" s="75"/>
      <c r="I21" s="75"/>
      <c r="J21" s="76"/>
      <c r="K21" s="15"/>
    </row>
    <row r="22">
      <c r="A22" s="54"/>
      <c r="B22" s="12"/>
      <c r="C22" s="54"/>
      <c r="D22" s="12"/>
      <c r="E22" s="84"/>
      <c r="F22" s="91"/>
      <c r="G22" s="96"/>
      <c r="H22" s="96"/>
      <c r="I22" s="96"/>
      <c r="J22" s="96"/>
      <c r="K22" s="15"/>
    </row>
    <row r="23">
      <c r="A23" s="54"/>
      <c r="B23" s="12"/>
      <c r="C23" s="54"/>
      <c r="D23" s="12"/>
      <c r="E23" s="108"/>
      <c r="F23" s="12"/>
      <c r="G23" s="74"/>
      <c r="H23" s="75"/>
      <c r="I23" s="75"/>
      <c r="J23" s="76"/>
      <c r="K23" s="15"/>
    </row>
    <row r="24">
      <c r="A24" s="54"/>
      <c r="B24" s="12"/>
      <c r="C24" s="54"/>
      <c r="D24" s="12"/>
      <c r="E24" s="101"/>
      <c r="F24" s="54"/>
      <c r="G24" s="101"/>
      <c r="H24" s="101"/>
      <c r="I24" s="101"/>
      <c r="J24" s="101"/>
      <c r="K24" s="15"/>
    </row>
    <row r="25">
      <c r="A25" s="54"/>
      <c r="B25" s="12"/>
      <c r="C25" s="54"/>
      <c r="D25" s="54"/>
      <c r="E25" s="54"/>
      <c r="F25" s="54"/>
      <c r="G25" s="54"/>
      <c r="H25" s="54"/>
      <c r="I25" s="54"/>
      <c r="J25" s="5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24</v>
      </c>
    </row>
    <row r="3">
      <c r="A3" s="69"/>
      <c r="B3" s="109"/>
      <c r="C3" s="109"/>
      <c r="D3" s="109"/>
      <c r="E3" s="109"/>
      <c r="F3" s="109"/>
      <c r="G3" s="109"/>
      <c r="H3" s="109"/>
      <c r="I3" s="109"/>
      <c r="J3" s="110"/>
      <c r="K3" s="55"/>
      <c r="L3" s="55"/>
      <c r="M3" s="111"/>
    </row>
    <row r="4">
      <c r="A4" s="69"/>
      <c r="B4" s="109"/>
      <c r="C4" s="109"/>
      <c r="D4" s="109"/>
      <c r="E4" s="109"/>
      <c r="F4" s="109"/>
      <c r="G4" s="109"/>
      <c r="H4" s="109"/>
      <c r="I4" s="109"/>
      <c r="J4" s="110"/>
      <c r="K4" s="55"/>
      <c r="L4" s="55"/>
      <c r="M4" s="111"/>
    </row>
    <row r="5">
      <c r="A5" s="69"/>
      <c r="B5" s="112" t="s">
        <v>25</v>
      </c>
      <c r="C5" s="113"/>
      <c r="D5" s="114"/>
      <c r="E5" s="112" t="s">
        <v>26</v>
      </c>
      <c r="F5" s="113"/>
      <c r="G5" s="114"/>
      <c r="H5" s="112" t="s">
        <v>27</v>
      </c>
      <c r="I5" s="113"/>
      <c r="J5" s="115"/>
      <c r="K5" s="112" t="s">
        <v>28</v>
      </c>
      <c r="L5" s="113"/>
      <c r="M5" s="15"/>
    </row>
    <row r="6">
      <c r="A6" s="69"/>
      <c r="B6" s="116"/>
      <c r="C6" s="117"/>
      <c r="D6" s="114"/>
      <c r="E6" s="118"/>
      <c r="F6" s="117"/>
      <c r="G6" s="114"/>
      <c r="H6" s="118"/>
      <c r="I6" s="117"/>
      <c r="J6" s="115"/>
      <c r="K6" s="118"/>
      <c r="L6" s="117"/>
      <c r="M6" s="15"/>
    </row>
    <row r="7">
      <c r="A7" s="69"/>
      <c r="B7" s="119"/>
      <c r="C7" s="120"/>
      <c r="D7" s="114"/>
      <c r="E7" s="119"/>
      <c r="F7" s="120"/>
      <c r="G7" s="114"/>
      <c r="H7" s="119"/>
      <c r="I7" s="120"/>
      <c r="J7" s="115"/>
      <c r="K7" s="119"/>
      <c r="L7" s="120"/>
      <c r="M7" s="15"/>
    </row>
    <row r="8">
      <c r="A8" s="111"/>
      <c r="B8" s="103"/>
      <c r="C8" s="103"/>
      <c r="D8" s="2"/>
      <c r="E8" s="103"/>
      <c r="F8" s="103"/>
      <c r="G8" s="2"/>
      <c r="H8" s="103"/>
      <c r="I8" s="103"/>
      <c r="J8" s="3"/>
      <c r="K8" s="67"/>
      <c r="L8" s="67"/>
      <c r="M8" s="3"/>
    </row>
    <row r="9">
      <c r="A9" s="69"/>
      <c r="B9" s="112" t="s">
        <v>29</v>
      </c>
      <c r="C9" s="113"/>
      <c r="D9" s="114"/>
      <c r="E9" s="112" t="s">
        <v>29</v>
      </c>
      <c r="F9" s="113"/>
      <c r="G9" s="114"/>
      <c r="H9" s="112" t="s">
        <v>29</v>
      </c>
      <c r="I9" s="113"/>
      <c r="J9" s="115"/>
      <c r="K9" s="112" t="s">
        <v>29</v>
      </c>
      <c r="L9" s="113"/>
      <c r="M9" s="15"/>
    </row>
    <row r="10">
      <c r="A10" s="69"/>
      <c r="B10" s="118"/>
      <c r="C10" s="117"/>
      <c r="D10" s="114"/>
      <c r="E10" s="118"/>
      <c r="F10" s="117"/>
      <c r="G10" s="114"/>
      <c r="H10" s="118"/>
      <c r="I10" s="117"/>
      <c r="J10" s="115"/>
      <c r="K10" s="118"/>
      <c r="L10" s="117"/>
      <c r="M10" s="15"/>
    </row>
    <row r="11">
      <c r="A11" s="69"/>
      <c r="B11" s="119"/>
      <c r="C11" s="120"/>
      <c r="D11" s="114"/>
      <c r="E11" s="119"/>
      <c r="F11" s="120"/>
      <c r="G11" s="114"/>
      <c r="H11" s="119"/>
      <c r="I11" s="120"/>
      <c r="J11" s="115"/>
      <c r="K11" s="119"/>
      <c r="L11" s="120"/>
      <c r="M11" s="15"/>
    </row>
    <row r="12">
      <c r="A12" s="111"/>
      <c r="B12" s="77"/>
      <c r="C12" s="77"/>
      <c r="D12" s="2"/>
      <c r="E12" s="77"/>
      <c r="F12" s="77"/>
      <c r="G12" s="2"/>
      <c r="H12" s="77"/>
      <c r="I12" s="77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30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  <c r="K3" s="123"/>
      <c r="L3" s="123"/>
      <c r="M3" s="123"/>
      <c r="N3" s="123"/>
    </row>
    <row r="4">
      <c r="A4" s="123"/>
      <c r="B4" s="124" t="s">
        <v>31</v>
      </c>
      <c r="C4" s="125"/>
      <c r="D4" s="126" t="s">
        <v>32</v>
      </c>
      <c r="E4" s="126" t="s">
        <v>33</v>
      </c>
      <c r="F4" s="124" t="s">
        <v>34</v>
      </c>
      <c r="G4" s="127"/>
      <c r="H4" s="127"/>
      <c r="I4" s="125"/>
      <c r="J4" s="123"/>
      <c r="K4" s="128" t="s">
        <v>35</v>
      </c>
      <c r="L4" s="129"/>
      <c r="M4" s="130"/>
      <c r="N4" s="131"/>
    </row>
    <row r="5" ht="18.75" customHeight="1">
      <c r="A5" s="123"/>
      <c r="B5" s="132"/>
      <c r="C5" s="125"/>
      <c r="D5" s="133"/>
      <c r="E5" s="133"/>
      <c r="F5" s="134"/>
      <c r="G5" s="127"/>
      <c r="H5" s="127"/>
      <c r="I5" s="125"/>
      <c r="J5" s="123"/>
      <c r="K5" s="135" t="s">
        <v>36</v>
      </c>
      <c r="L5" s="5"/>
      <c r="M5" s="117"/>
      <c r="N5" s="136"/>
    </row>
    <row r="6">
      <c r="A6" s="121"/>
      <c r="B6" s="121"/>
      <c r="C6" s="121"/>
      <c r="D6" s="121"/>
      <c r="E6" s="121"/>
      <c r="F6" s="122"/>
      <c r="G6" s="121"/>
      <c r="H6" s="123"/>
      <c r="I6" s="123"/>
      <c r="J6" s="123"/>
      <c r="K6" s="137"/>
      <c r="M6" s="138"/>
      <c r="N6" s="136"/>
    </row>
    <row r="7">
      <c r="A7" s="121"/>
      <c r="B7" s="124" t="s">
        <v>37</v>
      </c>
      <c r="C7" s="127"/>
      <c r="D7" s="127"/>
      <c r="E7" s="127"/>
      <c r="F7" s="127"/>
      <c r="G7" s="127"/>
      <c r="H7" s="127"/>
      <c r="I7" s="125"/>
      <c r="J7" s="123"/>
      <c r="K7" s="137"/>
      <c r="M7" s="138"/>
      <c r="N7" s="136"/>
    </row>
    <row r="8">
      <c r="A8" s="121"/>
      <c r="B8" s="139" t="s">
        <v>38</v>
      </c>
      <c r="C8" s="125"/>
      <c r="D8" s="140"/>
      <c r="E8" s="127"/>
      <c r="F8" s="127"/>
      <c r="G8" s="127"/>
      <c r="H8" s="127"/>
      <c r="I8" s="125"/>
      <c r="J8" s="123"/>
      <c r="K8" s="137"/>
      <c r="M8" s="138"/>
      <c r="N8" s="136"/>
    </row>
    <row r="9">
      <c r="A9" s="121"/>
      <c r="B9" s="139" t="s">
        <v>39</v>
      </c>
      <c r="C9" s="125"/>
      <c r="D9" s="140"/>
      <c r="E9" s="127"/>
      <c r="F9" s="127"/>
      <c r="G9" s="127"/>
      <c r="H9" s="127"/>
      <c r="I9" s="125"/>
      <c r="J9" s="123"/>
      <c r="K9" s="137"/>
      <c r="M9" s="138"/>
      <c r="N9" s="136"/>
    </row>
    <row r="10">
      <c r="A10" s="121"/>
      <c r="B10" s="139" t="s">
        <v>40</v>
      </c>
      <c r="C10" s="125"/>
      <c r="D10" s="140"/>
      <c r="E10" s="127"/>
      <c r="F10" s="127"/>
      <c r="G10" s="127"/>
      <c r="H10" s="127"/>
      <c r="I10" s="125"/>
      <c r="J10" s="123"/>
      <c r="K10" s="137"/>
      <c r="M10" s="138"/>
      <c r="N10" s="136"/>
    </row>
    <row r="11">
      <c r="A11" s="121"/>
      <c r="B11" s="139" t="s">
        <v>41</v>
      </c>
      <c r="C11" s="125"/>
      <c r="D11" s="141"/>
      <c r="E11" s="127"/>
      <c r="F11" s="127"/>
      <c r="G11" s="127"/>
      <c r="H11" s="127"/>
      <c r="I11" s="125"/>
      <c r="J11" s="123"/>
      <c r="K11" s="137"/>
      <c r="M11" s="138"/>
      <c r="N11" s="136"/>
    </row>
    <row r="12">
      <c r="A12" s="121"/>
      <c r="B12" s="142"/>
      <c r="C12" s="121"/>
      <c r="D12" s="121"/>
      <c r="E12" s="121"/>
      <c r="F12" s="122"/>
      <c r="G12" s="121"/>
      <c r="H12" s="123"/>
      <c r="I12" s="123"/>
      <c r="J12" s="123"/>
      <c r="K12" s="119"/>
      <c r="L12" s="143"/>
      <c r="M12" s="120"/>
      <c r="N12" s="136"/>
    </row>
    <row r="13">
      <c r="A13" s="121"/>
      <c r="B13" s="124" t="s">
        <v>42</v>
      </c>
      <c r="C13" s="127"/>
      <c r="D13" s="127"/>
      <c r="E13" s="127"/>
      <c r="F13" s="127"/>
      <c r="G13" s="127"/>
      <c r="H13" s="127"/>
      <c r="I13" s="125"/>
      <c r="J13" s="123"/>
      <c r="K13" s="123"/>
      <c r="L13" s="123"/>
      <c r="M13" s="123"/>
      <c r="N13" s="123"/>
    </row>
    <row r="14" ht="18.0" customHeight="1">
      <c r="A14" s="121"/>
      <c r="B14" s="139" t="s">
        <v>43</v>
      </c>
      <c r="C14" s="125"/>
      <c r="D14" s="140"/>
      <c r="E14" s="127"/>
      <c r="F14" s="127"/>
      <c r="G14" s="127"/>
      <c r="H14" s="127"/>
      <c r="I14" s="125"/>
      <c r="J14" s="123"/>
      <c r="K14" s="123"/>
      <c r="L14" s="123"/>
      <c r="M14" s="123"/>
      <c r="N14" s="123"/>
    </row>
    <row r="15">
      <c r="A15" s="121"/>
      <c r="B15" s="139" t="s">
        <v>44</v>
      </c>
      <c r="C15" s="125"/>
      <c r="D15" s="140"/>
      <c r="E15" s="127"/>
      <c r="F15" s="127"/>
      <c r="G15" s="127"/>
      <c r="H15" s="127"/>
      <c r="I15" s="125"/>
      <c r="J15" s="123"/>
      <c r="K15" s="123"/>
      <c r="L15" s="123"/>
      <c r="M15" s="123"/>
      <c r="N15" s="123"/>
    </row>
    <row r="16">
      <c r="A16" s="121"/>
      <c r="B16" s="139" t="s">
        <v>45</v>
      </c>
      <c r="C16" s="125"/>
      <c r="D16" s="140"/>
      <c r="E16" s="127"/>
      <c r="F16" s="127"/>
      <c r="G16" s="127"/>
      <c r="H16" s="127"/>
      <c r="I16" s="125"/>
      <c r="J16" s="123"/>
      <c r="K16" s="123"/>
      <c r="L16" s="123"/>
      <c r="M16" s="123"/>
      <c r="N16" s="123"/>
    </row>
    <row r="17">
      <c r="A17" s="144"/>
      <c r="G17" s="145"/>
      <c r="H17" s="123"/>
      <c r="I17" s="123"/>
      <c r="J17" s="123"/>
      <c r="K17" s="123"/>
      <c r="L17" s="146" t="s">
        <v>46</v>
      </c>
      <c r="M17" s="123"/>
      <c r="N17" s="123"/>
    </row>
    <row r="18">
      <c r="A18" s="121"/>
      <c r="B18" s="124" t="s">
        <v>47</v>
      </c>
      <c r="C18" s="127"/>
      <c r="D18" s="127"/>
      <c r="E18" s="127"/>
      <c r="F18" s="125"/>
      <c r="G18" s="121"/>
      <c r="H18" s="123"/>
      <c r="I18" s="123"/>
      <c r="J18" s="123"/>
      <c r="K18" s="123"/>
      <c r="L18" s="147" t="str">
        <f t="array" ref="L18:L34">IF(C20:C36="", "",median(C$20:C$36))</f>
        <v/>
      </c>
      <c r="M18" s="123"/>
      <c r="N18" s="123"/>
    </row>
    <row r="19">
      <c r="A19" s="121"/>
      <c r="B19" s="148" t="s">
        <v>14</v>
      </c>
      <c r="C19" s="149" t="s">
        <v>48</v>
      </c>
      <c r="D19" s="148" t="s">
        <v>49</v>
      </c>
      <c r="E19" s="150" t="s">
        <v>50</v>
      </c>
      <c r="F19" s="125"/>
      <c r="G19" s="121"/>
      <c r="H19" s="123"/>
      <c r="I19" s="123"/>
      <c r="J19" s="123"/>
      <c r="K19" s="123"/>
      <c r="L19" s="147" t="s">
        <v>51</v>
      </c>
      <c r="M19" s="123"/>
      <c r="N19" s="123"/>
    </row>
    <row r="20">
      <c r="A20" s="142"/>
      <c r="B20" s="151"/>
      <c r="C20" s="152"/>
      <c r="D20" s="153"/>
      <c r="E20" s="154" t="s">
        <v>52</v>
      </c>
      <c r="F20" s="125"/>
      <c r="G20" s="121"/>
      <c r="H20" s="123"/>
      <c r="I20" s="123"/>
      <c r="J20" s="123"/>
      <c r="K20" s="123"/>
      <c r="L20" s="147" t="s">
        <v>51</v>
      </c>
      <c r="M20" s="123"/>
      <c r="N20" s="123"/>
    </row>
    <row r="21">
      <c r="A21" s="121"/>
      <c r="B21" s="151"/>
      <c r="C21" s="152"/>
      <c r="D21" s="153"/>
      <c r="E21" s="155"/>
      <c r="F21" s="125"/>
      <c r="G21" s="121"/>
      <c r="H21" s="123"/>
      <c r="I21" s="123"/>
      <c r="J21" s="123"/>
      <c r="K21" s="123"/>
      <c r="L21" s="147" t="s">
        <v>51</v>
      </c>
      <c r="M21" s="123"/>
      <c r="N21" s="123"/>
    </row>
    <row r="22">
      <c r="A22" s="121"/>
      <c r="B22" s="151"/>
      <c r="C22" s="152"/>
      <c r="D22" s="156"/>
      <c r="E22" s="155"/>
      <c r="F22" s="125"/>
      <c r="G22" s="121"/>
      <c r="H22" s="123"/>
      <c r="I22" s="123"/>
      <c r="J22" s="123"/>
      <c r="K22" s="123"/>
      <c r="L22" s="147" t="s">
        <v>51</v>
      </c>
      <c r="M22" s="123"/>
      <c r="N22" s="123"/>
    </row>
    <row r="23">
      <c r="A23" s="121"/>
      <c r="B23" s="151"/>
      <c r="C23" s="152"/>
      <c r="D23" s="153"/>
      <c r="E23" s="155"/>
      <c r="F23" s="125"/>
      <c r="G23" s="121"/>
      <c r="H23" s="123"/>
      <c r="I23" s="123"/>
      <c r="J23" s="123"/>
      <c r="K23" s="123"/>
      <c r="L23" s="147" t="s">
        <v>51</v>
      </c>
      <c r="M23" s="123"/>
      <c r="N23" s="123"/>
    </row>
    <row r="24">
      <c r="A24" s="121"/>
      <c r="B24" s="151"/>
      <c r="C24" s="152"/>
      <c r="D24" s="153"/>
      <c r="E24" s="155"/>
      <c r="F24" s="125"/>
      <c r="G24" s="121"/>
      <c r="H24" s="123"/>
      <c r="I24" s="123"/>
      <c r="J24" s="123"/>
      <c r="K24" s="123"/>
      <c r="L24" s="147" t="s">
        <v>51</v>
      </c>
      <c r="M24" s="123"/>
      <c r="N24" s="123"/>
    </row>
    <row r="25">
      <c r="A25" s="142"/>
      <c r="B25" s="151"/>
      <c r="C25" s="152"/>
      <c r="D25" s="153"/>
      <c r="E25" s="155"/>
      <c r="F25" s="125"/>
      <c r="G25" s="121"/>
      <c r="H25" s="123"/>
      <c r="I25" s="123"/>
      <c r="J25" s="123"/>
      <c r="K25" s="123"/>
      <c r="L25" s="147" t="s">
        <v>51</v>
      </c>
      <c r="M25" s="123"/>
      <c r="N25" s="123"/>
    </row>
    <row r="26">
      <c r="A26" s="121"/>
      <c r="B26" s="151"/>
      <c r="C26" s="152"/>
      <c r="D26" s="153"/>
      <c r="E26" s="155"/>
      <c r="F26" s="125"/>
      <c r="G26" s="121"/>
      <c r="H26" s="123"/>
      <c r="I26" s="123"/>
      <c r="J26" s="123"/>
      <c r="K26" s="123"/>
      <c r="L26" s="147" t="s">
        <v>51</v>
      </c>
      <c r="M26" s="123"/>
      <c r="N26" s="123"/>
    </row>
    <row r="27">
      <c r="A27" s="121"/>
      <c r="B27" s="151"/>
      <c r="C27" s="152"/>
      <c r="D27" s="153"/>
      <c r="E27" s="155"/>
      <c r="F27" s="125"/>
      <c r="G27" s="121"/>
      <c r="H27" s="123"/>
      <c r="I27" s="123"/>
      <c r="J27" s="123"/>
      <c r="K27" s="123"/>
      <c r="L27" s="147" t="s">
        <v>51</v>
      </c>
      <c r="M27" s="123"/>
      <c r="N27" s="123"/>
    </row>
    <row r="28">
      <c r="A28" s="121"/>
      <c r="B28" s="151"/>
      <c r="C28" s="153"/>
      <c r="D28" s="153"/>
      <c r="E28" s="155"/>
      <c r="F28" s="125"/>
      <c r="G28" s="121"/>
      <c r="H28" s="123"/>
      <c r="I28" s="123"/>
      <c r="J28" s="123"/>
      <c r="K28" s="123"/>
      <c r="L28" s="147" t="s">
        <v>51</v>
      </c>
      <c r="M28" s="123"/>
      <c r="N28" s="123"/>
    </row>
    <row r="29">
      <c r="A29" s="121"/>
      <c r="B29" s="151"/>
      <c r="C29" s="153"/>
      <c r="D29" s="153"/>
      <c r="E29" s="155"/>
      <c r="F29" s="125"/>
      <c r="G29" s="121"/>
      <c r="H29" s="123"/>
      <c r="I29" s="123"/>
      <c r="J29" s="123"/>
      <c r="K29" s="123"/>
      <c r="L29" s="147" t="s">
        <v>51</v>
      </c>
      <c r="M29" s="123"/>
      <c r="N29" s="123"/>
    </row>
    <row r="30">
      <c r="A30" s="121"/>
      <c r="B30" s="151"/>
      <c r="C30" s="153"/>
      <c r="D30" s="153"/>
      <c r="E30" s="155"/>
      <c r="F30" s="125"/>
      <c r="G30" s="121"/>
      <c r="H30" s="123"/>
      <c r="I30" s="123"/>
      <c r="J30" s="123"/>
      <c r="K30" s="123"/>
      <c r="L30" s="147" t="s">
        <v>51</v>
      </c>
      <c r="M30" s="123"/>
      <c r="N30" s="123"/>
    </row>
    <row r="31">
      <c r="A31" s="121"/>
      <c r="B31" s="157"/>
      <c r="C31" s="158"/>
      <c r="D31" s="153"/>
      <c r="E31" s="155"/>
      <c r="F31" s="125"/>
      <c r="G31" s="121"/>
      <c r="H31" s="123"/>
      <c r="I31" s="123"/>
      <c r="J31" s="123"/>
      <c r="K31" s="123"/>
      <c r="L31" s="147" t="s">
        <v>51</v>
      </c>
      <c r="M31" s="123"/>
      <c r="N31" s="123"/>
    </row>
    <row r="32">
      <c r="A32" s="121"/>
      <c r="B32" s="157"/>
      <c r="C32" s="153"/>
      <c r="D32" s="153"/>
      <c r="E32" s="155"/>
      <c r="F32" s="125"/>
      <c r="G32" s="121"/>
      <c r="H32" s="123"/>
      <c r="I32" s="123"/>
      <c r="J32" s="123"/>
      <c r="K32" s="123"/>
      <c r="L32" s="147" t="s">
        <v>51</v>
      </c>
      <c r="M32" s="123"/>
      <c r="N32" s="123"/>
    </row>
    <row r="33">
      <c r="A33" s="121"/>
      <c r="B33" s="157"/>
      <c r="C33" s="158"/>
      <c r="D33" s="153"/>
      <c r="E33" s="155"/>
      <c r="F33" s="125"/>
      <c r="G33" s="121"/>
      <c r="H33" s="123"/>
      <c r="I33" s="123"/>
      <c r="J33" s="123"/>
      <c r="K33" s="123"/>
      <c r="L33" s="147" t="s">
        <v>51</v>
      </c>
      <c r="M33" s="123"/>
      <c r="N33" s="123"/>
    </row>
    <row r="34">
      <c r="A34" s="121"/>
      <c r="B34" s="157"/>
      <c r="C34" s="158"/>
      <c r="D34" s="153"/>
      <c r="E34" s="155"/>
      <c r="F34" s="125"/>
      <c r="G34" s="121"/>
      <c r="H34" s="123"/>
      <c r="I34" s="123"/>
      <c r="J34" s="123"/>
      <c r="K34" s="123"/>
      <c r="L34" s="147" t="s">
        <v>51</v>
      </c>
      <c r="M34" s="123"/>
      <c r="N34" s="123"/>
    </row>
    <row r="35">
      <c r="A35" s="123"/>
      <c r="B35" s="157"/>
      <c r="C35" s="158"/>
      <c r="D35" s="153"/>
      <c r="E35" s="155"/>
      <c r="F35" s="125"/>
      <c r="G35" s="123"/>
      <c r="H35" s="123"/>
      <c r="I35" s="123"/>
      <c r="J35" s="123"/>
      <c r="K35" s="123"/>
      <c r="L35" s="159"/>
      <c r="M35" s="123"/>
      <c r="N35" s="123"/>
    </row>
    <row r="36">
      <c r="A36" s="123"/>
      <c r="B36" s="157"/>
      <c r="C36" s="158"/>
      <c r="D36" s="153"/>
      <c r="E36" s="155"/>
      <c r="F36" s="125"/>
      <c r="G36" s="123"/>
      <c r="H36" s="123"/>
      <c r="I36" s="123"/>
      <c r="J36" s="123"/>
      <c r="K36" s="123"/>
      <c r="L36" s="123"/>
      <c r="M36" s="123"/>
      <c r="N36" s="123"/>
    </row>
    <row r="37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</row>
    <row r="38">
      <c r="A38" s="123"/>
      <c r="J38" s="123"/>
      <c r="K38" s="123"/>
      <c r="L38" s="123"/>
      <c r="M38" s="123"/>
      <c r="N38" s="123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53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</row>
    <row r="4">
      <c r="A4" s="121"/>
      <c r="B4" s="160" t="s">
        <v>54</v>
      </c>
      <c r="C4" s="161"/>
      <c r="D4" s="160" t="s">
        <v>55</v>
      </c>
      <c r="E4" s="162"/>
      <c r="F4" s="161"/>
      <c r="G4" s="160" t="s">
        <v>56</v>
      </c>
      <c r="H4" s="162"/>
      <c r="I4" s="161"/>
      <c r="J4" s="123"/>
    </row>
    <row r="5">
      <c r="A5" s="121"/>
      <c r="B5" s="163"/>
      <c r="C5" s="161"/>
      <c r="D5" s="163"/>
      <c r="E5" s="162"/>
      <c r="F5" s="161"/>
      <c r="G5" s="163"/>
      <c r="H5" s="162"/>
      <c r="I5" s="161"/>
      <c r="J5" s="123"/>
    </row>
    <row r="6">
      <c r="A6" s="121"/>
      <c r="B6" s="164"/>
      <c r="C6" s="161"/>
      <c r="D6" s="165"/>
      <c r="E6" s="162"/>
      <c r="F6" s="161"/>
      <c r="G6" s="165"/>
      <c r="H6" s="162"/>
      <c r="I6" s="161"/>
      <c r="J6" s="123"/>
    </row>
    <row r="7">
      <c r="A7" s="121"/>
      <c r="B7" s="164"/>
      <c r="C7" s="161"/>
      <c r="D7" s="165"/>
      <c r="E7" s="162"/>
      <c r="F7" s="161"/>
      <c r="G7" s="165"/>
      <c r="H7" s="162"/>
      <c r="I7" s="161"/>
      <c r="J7" s="123"/>
    </row>
    <row r="8">
      <c r="A8" s="121"/>
      <c r="B8" s="164"/>
      <c r="C8" s="161"/>
      <c r="D8" s="165"/>
      <c r="E8" s="162"/>
      <c r="F8" s="161"/>
      <c r="G8" s="163"/>
      <c r="H8" s="162"/>
      <c r="I8" s="161"/>
      <c r="J8" s="123"/>
    </row>
    <row r="9">
      <c r="A9" s="121"/>
      <c r="B9" s="164"/>
      <c r="C9" s="161"/>
      <c r="D9" s="165"/>
      <c r="E9" s="162"/>
      <c r="F9" s="161"/>
      <c r="G9" s="165"/>
      <c r="H9" s="162"/>
      <c r="I9" s="161"/>
      <c r="J9" s="123"/>
    </row>
    <row r="10">
      <c r="A10" s="121"/>
      <c r="B10" s="164"/>
      <c r="C10" s="161"/>
      <c r="D10" s="165"/>
      <c r="E10" s="162"/>
      <c r="F10" s="161"/>
      <c r="G10" s="163"/>
      <c r="H10" s="162"/>
      <c r="I10" s="161"/>
      <c r="J10" s="123"/>
    </row>
    <row r="11">
      <c r="A11" s="121"/>
      <c r="B11" s="164"/>
      <c r="C11" s="161"/>
      <c r="D11" s="165"/>
      <c r="E11" s="162"/>
      <c r="F11" s="161"/>
      <c r="G11" s="165"/>
      <c r="H11" s="162"/>
      <c r="I11" s="161"/>
      <c r="J11" s="123"/>
    </row>
    <row r="12">
      <c r="A12" s="121"/>
      <c r="B12" s="164"/>
      <c r="C12" s="161"/>
      <c r="D12" s="165"/>
      <c r="E12" s="162"/>
      <c r="F12" s="161"/>
      <c r="G12" s="165"/>
      <c r="H12" s="162"/>
      <c r="I12" s="161"/>
      <c r="J12" s="123"/>
    </row>
    <row r="13">
      <c r="A13" s="121"/>
      <c r="B13" s="164"/>
      <c r="C13" s="161"/>
      <c r="D13" s="165"/>
      <c r="E13" s="162"/>
      <c r="F13" s="161"/>
      <c r="G13" s="165"/>
      <c r="H13" s="162"/>
      <c r="I13" s="161"/>
      <c r="J13" s="123"/>
    </row>
    <row r="14">
      <c r="A14" s="121"/>
      <c r="B14" s="164"/>
      <c r="C14" s="161"/>
      <c r="D14" s="165"/>
      <c r="E14" s="162"/>
      <c r="F14" s="161"/>
      <c r="G14" s="163"/>
      <c r="H14" s="162"/>
      <c r="I14" s="161"/>
      <c r="J14" s="123"/>
    </row>
    <row r="15">
      <c r="A15" s="121"/>
      <c r="B15" s="164"/>
      <c r="C15" s="161"/>
      <c r="D15" s="165"/>
      <c r="E15" s="162"/>
      <c r="F15" s="161"/>
      <c r="G15" s="165"/>
      <c r="H15" s="162"/>
      <c r="I15" s="161"/>
      <c r="J15" s="123"/>
    </row>
    <row r="16">
      <c r="A16" s="121"/>
      <c r="B16" s="164"/>
      <c r="C16" s="161"/>
      <c r="D16" s="165"/>
      <c r="E16" s="162"/>
      <c r="F16" s="161"/>
      <c r="G16" s="163"/>
      <c r="H16" s="162"/>
      <c r="I16" s="161"/>
      <c r="J16" s="123"/>
    </row>
    <row r="17">
      <c r="A17" s="144"/>
      <c r="G17" s="145"/>
      <c r="H17" s="123"/>
      <c r="I17" s="123"/>
      <c r="J17" s="123"/>
    </row>
    <row r="18">
      <c r="A18" s="123"/>
      <c r="B18" s="124" t="s">
        <v>57</v>
      </c>
      <c r="C18" s="127"/>
      <c r="D18" s="127"/>
      <c r="E18" s="127"/>
      <c r="F18" s="127"/>
      <c r="G18" s="127"/>
      <c r="H18" s="127"/>
      <c r="I18" s="125"/>
      <c r="J18" s="123"/>
    </row>
    <row r="19">
      <c r="A19" s="123"/>
      <c r="B19" s="166" t="s">
        <v>58</v>
      </c>
      <c r="C19" s="167"/>
      <c r="D19" s="167"/>
      <c r="E19" s="167"/>
      <c r="F19" s="167"/>
      <c r="G19" s="167"/>
      <c r="H19" s="167"/>
      <c r="I19" s="168"/>
      <c r="J19" s="123"/>
    </row>
    <row r="20">
      <c r="A20" s="123"/>
      <c r="B20" s="169"/>
      <c r="I20" s="170"/>
      <c r="J20" s="123"/>
    </row>
    <row r="21">
      <c r="A21" s="123"/>
      <c r="B21" s="169"/>
      <c r="I21" s="170"/>
      <c r="J21" s="123"/>
    </row>
    <row r="22">
      <c r="A22" s="123"/>
      <c r="B22" s="169"/>
      <c r="I22" s="170"/>
      <c r="J22" s="123"/>
    </row>
    <row r="23">
      <c r="A23" s="123"/>
      <c r="B23" s="171"/>
      <c r="C23" s="172"/>
      <c r="D23" s="172"/>
      <c r="E23" s="172"/>
      <c r="F23" s="172"/>
      <c r="G23" s="172"/>
      <c r="H23" s="172"/>
      <c r="I23" s="173"/>
      <c r="J23" s="123"/>
    </row>
    <row r="24">
      <c r="A24" s="123"/>
      <c r="J24" s="123"/>
    </row>
    <row r="25">
      <c r="A25" s="123"/>
      <c r="J25" s="123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